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Souhrn" sheetId="5" r:id="rId1"/>
    <sheet name="Náklady-Multifunkční. zař. A3" sheetId="3" r:id="rId2"/>
    <sheet name="Náklady-Multifunkční. zař. A4" sheetId="1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<sst xmlns="http://schemas.openxmlformats.org/spreadsheetml/2006/main" count="99" uniqueCount="61">
  <si>
    <t>Dodavatel vyplní všechna žlutě podbarvená pole této přílohy. Šedě označená pole jsou vypočítána automaticky a slouží pouze pro účely hodnocení nabídek ve výběrovém řízení. Dodavatel není oprávněn měnit výpočtový vzorec.</t>
  </si>
  <si>
    <t>V případě, že nabízeá multifunkční tiskárna používá i jiný spotřební materiál než je v tabulce předepsán, dodavatel je povinen ho do tabulky doplnit na řádek "Jiné 1 až Jiné 3".</t>
  </si>
  <si>
    <t>Typ spotřebního materiálu</t>
  </si>
  <si>
    <t>označení / přesný popis</t>
  </si>
  <si>
    <t>počet stran (životnost)</t>
  </si>
  <si>
    <t>cena za 1 ks
v Kč bez DPH</t>
  </si>
  <si>
    <t>Originální black toner *</t>
  </si>
  <si>
    <t>Originální cyan toner *</t>
  </si>
  <si>
    <t>Originální magenta toner *</t>
  </si>
  <si>
    <t>Originální yellow toner *</t>
  </si>
  <si>
    <t>Vývojnice black (developer), stěrky</t>
  </si>
  <si>
    <t>Vývojnice cyan (developer), stěrky</t>
  </si>
  <si>
    <t>Vývojnice magenta (developer), stěrky</t>
  </si>
  <si>
    <t>Vývojnice yellow (developer), stěrky</t>
  </si>
  <si>
    <t>Optický válec black</t>
  </si>
  <si>
    <t>Optický válec azurový</t>
  </si>
  <si>
    <t>Optický válec purpurový</t>
  </si>
  <si>
    <t>Optický válec yellow</t>
  </si>
  <si>
    <t>Fixační jednotka</t>
  </si>
  <si>
    <t>Přenosový pás</t>
  </si>
  <si>
    <t>Odpadní nádobka</t>
  </si>
  <si>
    <t>Separační mech.</t>
  </si>
  <si>
    <t>Oddělovací válec</t>
  </si>
  <si>
    <t>Maintenance kit</t>
  </si>
  <si>
    <t>Jiné 1</t>
  </si>
  <si>
    <t>Jiné 2</t>
  </si>
  <si>
    <t>Jiné 3</t>
  </si>
  <si>
    <t>Příloha č. 3 ZD</t>
  </si>
  <si>
    <t>V případě, že dodavatelem nabízená tiskárna některý spotřební materiál nepoužívá, anebo je součástí jiného spotřebního materiálu (např. maintenance kit) uvede uchazeč tuto informaci v poli ozančení / přesný popis</t>
  </si>
  <si>
    <t>celkové náklady
v Kč bez DPH</t>
  </si>
  <si>
    <t>Dodavatel vyplní hodnoty jen u spotřebního matriálu, který odpovídá jeho nabízené tiskárně, případně spotřební materiál upřesní ve sloupci "označení / přesný popis". V případě, že některý materiál není uveden, jeho výměna bude považována za záruční opravu plně hrazenou dodavatelem.</t>
  </si>
  <si>
    <t>počet ks v zařízení</t>
  </si>
  <si>
    <t>Cena za 1ks bez DPH je pro dodavatele závazná a Zadavatel má právo si za tuto cenu kdykoli během platnosti smlouvy spotřební materiál objednat.</t>
  </si>
  <si>
    <t>Výpočet nákladů na tisk prvních 600 000 stran A4 při 5 % pokrytí</t>
  </si>
  <si>
    <t>počet ks na 600.000 stran</t>
  </si>
  <si>
    <t xml:space="preserve">Náklady na výtisk 1 strany </t>
  </si>
  <si>
    <t>Výpočet nákladů na tisk prvních 200 000 stran A4 při 5 % pokrytí</t>
  </si>
  <si>
    <t>počet ks na 200.000 stran</t>
  </si>
  <si>
    <t>Výpočet nákladů životního cyklu - Multif. zařízení A3 ( pro jedno zařízení)</t>
  </si>
  <si>
    <t>Výpočet nákladů životního cyklu - Multif. zařízení A4 ( pro jedno zařízení)</t>
  </si>
  <si>
    <t>Kategorie zařízení</t>
  </si>
  <si>
    <t>Multifunkční zařízení A3</t>
  </si>
  <si>
    <t>Multifunkční zařízení A4</t>
  </si>
  <si>
    <t>Celková nabídková cena v kritériu A</t>
  </si>
  <si>
    <t>Cena v Kč bez DPH</t>
  </si>
  <si>
    <t xml:space="preserve">Počet ks daného materiálu nutného k vytištění 200 000 stran je automaticky vypočítán.
Ve sloupci početk ks v zařízení uvede dodavatel počet kusů daného spotřebního materiálu, který je součástí prvotní dodávky zařízení. Součístí dodávky může být pouze materiál do zařízení instalovaný (nelze dodat a zde započítat např tonery navíc - do zařízení lze umístit pouze jeden toner od každé barvy). </t>
  </si>
  <si>
    <t>Počet ks daného materiálu nutného k vytištění 600 000 stran je automaticky vypočítán.
Ve sloupci početk ks v zařízení uvede dodavatel počet kusů daného spotřebního materiálu, který je součástí prvotní dodávky zařízení. Součístí dodávky může být pouze materiál do zařízení instalovaný (nelze dodat a zde započítat např tonery navíc - do zařízení lze umístit pouze jeden toner od každé barvy).</t>
  </si>
  <si>
    <t>*) Počet stran a cena originálního toneru se musí být stanoven v souladu s ISO19752. Životnost ostatních komponent je stanovena v souladu s technickou specifikací výrobce. Požadavek na výměnu dílu před uvedenou životností bude považován za záruční opravu.</t>
  </si>
  <si>
    <r>
      <rPr>
        <b/>
        <sz val="12"/>
        <color theme="1"/>
        <rFont val="Calibri"/>
        <family val="2"/>
        <scheme val="minor"/>
      </rPr>
      <t>Příloha č. 3</t>
    </r>
    <r>
      <rPr>
        <b/>
        <sz val="11"/>
        <color theme="1"/>
        <rFont val="Calibri"/>
        <family val="2"/>
        <scheme val="minor"/>
      </rPr>
      <t xml:space="preserve"> -</t>
    </r>
    <r>
      <rPr>
        <b/>
        <sz val="12"/>
        <color theme="1"/>
        <rFont val="Calibri"/>
        <family val="2"/>
        <scheme val="minor"/>
      </rPr>
      <t xml:space="preserve"> Kalkulace nabídkové ceny, výpočet provozních nákladů</t>
    </r>
  </si>
  <si>
    <t>ČÁSTKA DPH ZA JEDNOTKU</t>
  </si>
  <si>
    <t>CENA PLNĚNÍ ZA 1 KS VČETNĚ DPH</t>
  </si>
  <si>
    <t>POČET KS</t>
  </si>
  <si>
    <t>CENA PLNĚNÍ  CELKEM  BEZ DPH</t>
  </si>
  <si>
    <t>ČÁSTKA BEZ DPH</t>
  </si>
  <si>
    <t>CENA PLNĚNÍ CELKEM VČETNĚ DPH</t>
  </si>
  <si>
    <t>KATEGORIE ZAŘÍZENÍ</t>
  </si>
  <si>
    <t>VÝROBCE A TYP ZAŘÍZENÍ</t>
  </si>
  <si>
    <t>CENA PLNĚNÍ ZA 1KS  BEZ DPH</t>
  </si>
  <si>
    <t>Nabídková cena v kritériu A (55% hodnocení)</t>
  </si>
  <si>
    <t>Nabídková cena v kritériu B (45% hodnocení)</t>
  </si>
  <si>
    <t>Celková nabídková cena v kritériu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</si>
</sst>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4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4" fontId="3" fillId="2" borderId="1" xfId="20" applyFont="1" applyFill="1" applyBorder="1" applyAlignment="1">
      <alignment horizontal="right" vertical="center"/>
    </xf>
    <xf numFmtId="44" fontId="2" fillId="4" borderId="1" xfId="20" applyFont="1" applyFill="1" applyBorder="1" applyAlignment="1">
      <alignment horizontal="right" vertical="center"/>
    </xf>
    <xf numFmtId="0" fontId="2" fillId="4" borderId="1" xfId="20" applyNumberFormat="1" applyFont="1" applyFill="1" applyBorder="1" applyAlignment="1">
      <alignment horizontal="right" vertical="center"/>
    </xf>
    <xf numFmtId="44" fontId="2" fillId="4" borderId="1" xfId="2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/>
    </xf>
    <xf numFmtId="0" fontId="6" fillId="0" borderId="0" xfId="0" applyFont="1"/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4" fontId="2" fillId="4" borderId="6" xfId="2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vertical="center" wrapText="1"/>
    </xf>
    <xf numFmtId="44" fontId="4" fillId="4" borderId="8" xfId="20" applyNumberFormat="1" applyFont="1" applyFill="1" applyBorder="1" applyAlignment="1">
      <alignment horizontal="right" vertical="center"/>
    </xf>
    <xf numFmtId="0" fontId="7" fillId="5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7" fontId="0" fillId="2" borderId="11" xfId="20" applyNumberFormat="1" applyFont="1" applyFill="1" applyBorder="1" applyAlignment="1">
      <alignment horizontal="center" vertical="center"/>
    </xf>
    <xf numFmtId="164" fontId="9" fillId="2" borderId="11" xfId="20" applyNumberFormat="1" applyFont="1" applyFill="1" applyBorder="1" applyAlignment="1">
      <alignment horizontal="right" vertical="center"/>
    </xf>
    <xf numFmtId="164" fontId="0" fillId="4" borderId="11" xfId="20" applyNumberFormat="1" applyFont="1" applyFill="1" applyBorder="1" applyAlignment="1">
      <alignment horizontal="right" vertical="center"/>
    </xf>
    <xf numFmtId="7" fontId="0" fillId="4" borderId="11" xfId="20" applyNumberFormat="1" applyFont="1" applyFill="1" applyBorder="1" applyAlignment="1">
      <alignment horizontal="center" vertical="center"/>
    </xf>
    <xf numFmtId="164" fontId="9" fillId="4" borderId="11" xfId="2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44" fontId="9" fillId="2" borderId="11" xfId="2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7" fontId="0" fillId="4" borderId="12" xfId="20" applyNumberFormat="1" applyFont="1" applyFill="1" applyBorder="1" applyAlignment="1">
      <alignment horizontal="center" vertical="center"/>
    </xf>
    <xf numFmtId="164" fontId="9" fillId="4" borderId="12" xfId="20" applyNumberFormat="1" applyFont="1" applyFill="1" applyBorder="1" applyAlignment="1">
      <alignment horizontal="right" vertical="center"/>
    </xf>
    <xf numFmtId="164" fontId="0" fillId="4" borderId="1" xfId="20" applyNumberFormat="1" applyFont="1" applyFill="1" applyBorder="1" applyAlignment="1">
      <alignment horizontal="right" vertical="center"/>
    </xf>
    <xf numFmtId="164" fontId="2" fillId="4" borderId="13" xfId="2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0" fillId="6" borderId="0" xfId="0" applyFill="1"/>
    <xf numFmtId="0" fontId="3" fillId="7" borderId="14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64" fontId="2" fillId="4" borderId="23" xfId="2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F9" sqref="F9"/>
    </sheetView>
  </sheetViews>
  <sheetFormatPr defaultColWidth="9.140625" defaultRowHeight="15"/>
  <cols>
    <col min="1" max="1" width="37.57421875" style="0" customWidth="1"/>
    <col min="2" max="2" width="25.7109375" style="0" customWidth="1"/>
    <col min="3" max="3" width="14.8515625" style="0" customWidth="1"/>
    <col min="4" max="4" width="14.28125" style="0" customWidth="1"/>
    <col min="5" max="5" width="14.8515625" style="0" customWidth="1"/>
    <col min="6" max="6" width="9.57421875" style="0" customWidth="1"/>
    <col min="7" max="7" width="14.28125" style="0" customWidth="1"/>
    <col min="8" max="8" width="13.00390625" style="0" customWidth="1"/>
    <col min="9" max="9" width="15.421875" style="0" customWidth="1"/>
  </cols>
  <sheetData>
    <row r="1" ht="32.25" thickBot="1">
      <c r="A1" s="24" t="s">
        <v>48</v>
      </c>
    </row>
    <row r="2" ht="15">
      <c r="A2" s="17" t="s">
        <v>58</v>
      </c>
    </row>
    <row r="3" ht="15.75" thickBot="1"/>
    <row r="4" spans="1:9" ht="45.75" thickBot="1">
      <c r="A4" s="31" t="s">
        <v>55</v>
      </c>
      <c r="B4" s="32" t="s">
        <v>56</v>
      </c>
      <c r="C4" s="32" t="s">
        <v>57</v>
      </c>
      <c r="D4" s="25" t="s">
        <v>49</v>
      </c>
      <c r="E4" s="25" t="s">
        <v>50</v>
      </c>
      <c r="F4" s="25" t="s">
        <v>51</v>
      </c>
      <c r="G4" s="25" t="s">
        <v>52</v>
      </c>
      <c r="H4" s="25" t="s">
        <v>53</v>
      </c>
      <c r="I4" s="25" t="s">
        <v>54</v>
      </c>
    </row>
    <row r="5" spans="1:9" ht="15">
      <c r="A5" s="20" t="s">
        <v>41</v>
      </c>
      <c r="B5" s="34"/>
      <c r="C5" s="33">
        <v>0</v>
      </c>
      <c r="D5" s="26">
        <f>C5*0.21</f>
        <v>0</v>
      </c>
      <c r="E5" s="27">
        <f>D5+C5</f>
        <v>0</v>
      </c>
      <c r="F5" s="39"/>
      <c r="G5" s="28">
        <f>F5*C5</f>
        <v>0</v>
      </c>
      <c r="H5" s="29">
        <f>G5*0.21</f>
        <v>0</v>
      </c>
      <c r="I5" s="30">
        <f>H5+G5</f>
        <v>0</v>
      </c>
    </row>
    <row r="6" spans="1:9" ht="15">
      <c r="A6" s="20" t="s">
        <v>42</v>
      </c>
      <c r="B6" s="34"/>
      <c r="C6" s="33">
        <v>0</v>
      </c>
      <c r="D6" s="26">
        <f>C6*0.21</f>
        <v>0</v>
      </c>
      <c r="E6" s="27">
        <f>D6+C6</f>
        <v>0</v>
      </c>
      <c r="F6" s="39"/>
      <c r="G6" s="37">
        <f>F6*C6</f>
        <v>0</v>
      </c>
      <c r="H6" s="35">
        <f>G6*0.21</f>
        <v>0</v>
      </c>
      <c r="I6" s="36">
        <f>H6+G6</f>
        <v>0</v>
      </c>
    </row>
    <row r="7" spans="1:9" ht="15.75" thickBot="1">
      <c r="A7" s="44" t="s">
        <v>43</v>
      </c>
      <c r="B7" s="45"/>
      <c r="C7" s="45"/>
      <c r="D7" s="45"/>
      <c r="E7" s="45"/>
      <c r="F7" s="45"/>
      <c r="G7" s="38">
        <f>G5+G6</f>
        <v>0</v>
      </c>
      <c r="H7" s="55">
        <f>H5+H6</f>
        <v>0</v>
      </c>
      <c r="I7" s="38">
        <f>SUM(I5:I6)</f>
        <v>0</v>
      </c>
    </row>
    <row r="10" ht="15">
      <c r="A10" s="17" t="s">
        <v>59</v>
      </c>
    </row>
    <row r="11" ht="15.75" thickBot="1"/>
    <row r="12" spans="1:2" ht="15">
      <c r="A12" s="18" t="s">
        <v>40</v>
      </c>
      <c r="B12" s="19" t="s">
        <v>44</v>
      </c>
    </row>
    <row r="13" spans="1:2" ht="15">
      <c r="A13" s="20" t="s">
        <v>41</v>
      </c>
      <c r="B13" s="21">
        <f>'Náklady-Multifunkční. zař. A3'!G33</f>
        <v>0</v>
      </c>
    </row>
    <row r="14" spans="1:2" ht="15">
      <c r="A14" s="20" t="s">
        <v>42</v>
      </c>
      <c r="B14" s="21">
        <f>'Náklady-Multifunkční. zař. A4'!G33</f>
        <v>0</v>
      </c>
    </row>
    <row r="15" spans="1:2" ht="15.75" thickBot="1">
      <c r="A15" s="22" t="s">
        <v>60</v>
      </c>
      <c r="B15" s="23">
        <f>SUM(B13:B14)</f>
        <v>0</v>
      </c>
    </row>
    <row r="17" ht="15.75" thickBot="1"/>
    <row r="18" spans="1:9" ht="39.75" customHeight="1" thickBot="1">
      <c r="A18" s="41" t="s">
        <v>0</v>
      </c>
      <c r="B18" s="42"/>
      <c r="C18" s="42"/>
      <c r="D18" s="42"/>
      <c r="E18" s="42"/>
      <c r="F18" s="42"/>
      <c r="G18" s="42"/>
      <c r="H18" s="42"/>
      <c r="I18" s="43"/>
    </row>
  </sheetData>
  <protectedRanges>
    <protectedRange sqref="B13:B15" name="Oblast2"/>
    <protectedRange sqref="G7:I7 B5:I6" name="Oblast2_5"/>
  </protectedRanges>
  <mergeCells count="2">
    <mergeCell ref="A18:I18"/>
    <mergeCell ref="A7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 topLeftCell="A1">
      <selection activeCell="M10" sqref="M10"/>
    </sheetView>
  </sheetViews>
  <sheetFormatPr defaultColWidth="9.140625" defaultRowHeight="15"/>
  <cols>
    <col min="1" max="1" width="33.28125" style="0" customWidth="1"/>
    <col min="2" max="2" width="27.7109375" style="0" customWidth="1"/>
    <col min="3" max="3" width="17.421875" style="0" customWidth="1"/>
    <col min="4" max="4" width="14.421875" style="8" customWidth="1"/>
    <col min="5" max="5" width="8.7109375" style="8" customWidth="1"/>
    <col min="6" max="6" width="10.00390625" style="9" customWidth="1"/>
    <col min="7" max="7" width="18.00390625" style="1" customWidth="1"/>
  </cols>
  <sheetData>
    <row r="1" spans="4:7" ht="29.25" customHeight="1">
      <c r="D1"/>
      <c r="E1"/>
      <c r="G1" s="40" t="s">
        <v>27</v>
      </c>
    </row>
    <row r="2" spans="1:7" ht="18.75">
      <c r="A2" s="51" t="s">
        <v>38</v>
      </c>
      <c r="B2" s="52"/>
      <c r="C2" s="52"/>
      <c r="D2" s="52"/>
      <c r="E2" s="52"/>
      <c r="F2" s="52"/>
      <c r="G2" s="52"/>
    </row>
    <row r="3" spans="1:7" ht="15">
      <c r="A3" s="53" t="s">
        <v>33</v>
      </c>
      <c r="B3" s="54"/>
      <c r="C3" s="54"/>
      <c r="D3" s="54"/>
      <c r="E3" s="54"/>
      <c r="F3" s="54"/>
      <c r="G3" s="54"/>
    </row>
    <row r="4" spans="1:7" ht="30" customHeight="1">
      <c r="A4" s="46" t="s">
        <v>0</v>
      </c>
      <c r="B4" s="47"/>
      <c r="C4" s="47"/>
      <c r="D4" s="47"/>
      <c r="E4" s="47"/>
      <c r="F4" s="47"/>
      <c r="G4" s="48"/>
    </row>
    <row r="5" spans="1:7" ht="43.9" customHeight="1">
      <c r="A5" s="46" t="s">
        <v>30</v>
      </c>
      <c r="B5" s="47"/>
      <c r="C5" s="47"/>
      <c r="D5" s="47"/>
      <c r="E5" s="47"/>
      <c r="F5" s="47"/>
      <c r="G5" s="48"/>
    </row>
    <row r="6" spans="1:7" ht="35.45" customHeight="1">
      <c r="A6" s="46" t="s">
        <v>28</v>
      </c>
      <c r="B6" s="47"/>
      <c r="C6" s="47"/>
      <c r="D6" s="47"/>
      <c r="E6" s="47"/>
      <c r="F6" s="47"/>
      <c r="G6" s="48"/>
    </row>
    <row r="7" spans="1:7" ht="36" customHeight="1">
      <c r="A7" s="46" t="s">
        <v>1</v>
      </c>
      <c r="B7" s="47"/>
      <c r="C7" s="47"/>
      <c r="D7" s="47"/>
      <c r="E7" s="47"/>
      <c r="F7" s="47"/>
      <c r="G7" s="48"/>
    </row>
    <row r="8" spans="1:7" ht="57.6" customHeight="1">
      <c r="A8" s="46" t="s">
        <v>46</v>
      </c>
      <c r="B8" s="47"/>
      <c r="C8" s="47"/>
      <c r="D8" s="47"/>
      <c r="E8" s="47"/>
      <c r="F8" s="47"/>
      <c r="G8" s="48"/>
    </row>
    <row r="9" spans="1:7" ht="18" customHeight="1">
      <c r="A9" s="46" t="s">
        <v>32</v>
      </c>
      <c r="B9" s="47"/>
      <c r="C9" s="47"/>
      <c r="D9" s="47"/>
      <c r="E9" s="47"/>
      <c r="F9" s="47"/>
      <c r="G9" s="48"/>
    </row>
    <row r="10" spans="1:7" s="3" customFormat="1" ht="38.25" customHeight="1">
      <c r="A10" s="10" t="s">
        <v>2</v>
      </c>
      <c r="B10" s="10" t="s">
        <v>3</v>
      </c>
      <c r="C10" s="10" t="s">
        <v>4</v>
      </c>
      <c r="D10" s="10" t="s">
        <v>5</v>
      </c>
      <c r="E10" s="10" t="s">
        <v>31</v>
      </c>
      <c r="F10" s="10" t="s">
        <v>34</v>
      </c>
      <c r="G10" s="10" t="s">
        <v>29</v>
      </c>
    </row>
    <row r="11" spans="1:7" s="3" customFormat="1" ht="15">
      <c r="A11" s="4" t="s">
        <v>6</v>
      </c>
      <c r="B11" s="5"/>
      <c r="C11" s="11"/>
      <c r="D11" s="12"/>
      <c r="E11" s="11"/>
      <c r="F11" s="14">
        <f aca="true" t="shared" si="0" ref="F11">IF(C11=0,0,CEILING(600000/C11-E11,1))</f>
        <v>0</v>
      </c>
      <c r="G11" s="13">
        <f>IF(C11=0,0,F11*D11)</f>
        <v>0</v>
      </c>
    </row>
    <row r="12" spans="1:7" s="3" customFormat="1" ht="15">
      <c r="A12" s="4" t="s">
        <v>7</v>
      </c>
      <c r="B12" s="5"/>
      <c r="C12" s="11"/>
      <c r="D12" s="12"/>
      <c r="E12" s="11"/>
      <c r="F12" s="14">
        <f aca="true" t="shared" si="1" ref="F12:F18">IF(C12=0,0,CEILING((600000/C12/3)-E12,1))</f>
        <v>0</v>
      </c>
      <c r="G12" s="13">
        <f aca="true" t="shared" si="2" ref="G12:G31">IF(C12=0,0,F12*D12)</f>
        <v>0</v>
      </c>
    </row>
    <row r="13" spans="1:7" s="3" customFormat="1" ht="15">
      <c r="A13" s="4" t="s">
        <v>8</v>
      </c>
      <c r="B13" s="5"/>
      <c r="C13" s="11"/>
      <c r="D13" s="12"/>
      <c r="E13" s="11"/>
      <c r="F13" s="14">
        <f t="shared" si="1"/>
        <v>0</v>
      </c>
      <c r="G13" s="13">
        <f t="shared" si="2"/>
        <v>0</v>
      </c>
    </row>
    <row r="14" spans="1:7" s="3" customFormat="1" ht="15">
      <c r="A14" s="4" t="s">
        <v>9</v>
      </c>
      <c r="B14" s="5"/>
      <c r="C14" s="11"/>
      <c r="D14" s="12"/>
      <c r="E14" s="11"/>
      <c r="F14" s="14">
        <f t="shared" si="1"/>
        <v>0</v>
      </c>
      <c r="G14" s="13">
        <f t="shared" si="2"/>
        <v>0</v>
      </c>
    </row>
    <row r="15" spans="1:7" s="3" customFormat="1" ht="15">
      <c r="A15" s="4" t="s">
        <v>10</v>
      </c>
      <c r="B15" s="5"/>
      <c r="C15" s="11"/>
      <c r="D15" s="12"/>
      <c r="E15" s="11"/>
      <c r="F15" s="14">
        <f>IF(C15=0,0,CEILING(600000/C15-E15,1))</f>
        <v>0</v>
      </c>
      <c r="G15" s="13">
        <f t="shared" si="2"/>
        <v>0</v>
      </c>
    </row>
    <row r="16" spans="1:7" s="3" customFormat="1" ht="15">
      <c r="A16" s="4" t="s">
        <v>11</v>
      </c>
      <c r="B16" s="5"/>
      <c r="C16" s="11"/>
      <c r="D16" s="12"/>
      <c r="E16" s="11"/>
      <c r="F16" s="14">
        <f t="shared" si="1"/>
        <v>0</v>
      </c>
      <c r="G16" s="13">
        <f t="shared" si="2"/>
        <v>0</v>
      </c>
    </row>
    <row r="17" spans="1:7" s="3" customFormat="1" ht="15">
      <c r="A17" s="4" t="s">
        <v>12</v>
      </c>
      <c r="B17" s="5"/>
      <c r="C17" s="11"/>
      <c r="D17" s="12"/>
      <c r="E17" s="11"/>
      <c r="F17" s="14">
        <f t="shared" si="1"/>
        <v>0</v>
      </c>
      <c r="G17" s="13">
        <f t="shared" si="2"/>
        <v>0</v>
      </c>
    </row>
    <row r="18" spans="1:7" s="3" customFormat="1" ht="15">
      <c r="A18" s="4" t="s">
        <v>13</v>
      </c>
      <c r="B18" s="5"/>
      <c r="C18" s="11"/>
      <c r="D18" s="12"/>
      <c r="E18" s="11"/>
      <c r="F18" s="14">
        <f t="shared" si="1"/>
        <v>0</v>
      </c>
      <c r="G18" s="13">
        <f t="shared" si="2"/>
        <v>0</v>
      </c>
    </row>
    <row r="19" spans="1:7" s="3" customFormat="1" ht="15">
      <c r="A19" s="4" t="s">
        <v>14</v>
      </c>
      <c r="B19" s="5"/>
      <c r="C19" s="11"/>
      <c r="D19" s="12"/>
      <c r="E19" s="11"/>
      <c r="F19" s="14">
        <f aca="true" t="shared" si="3" ref="F19">IF(C19=0,0,CEILING(600000/C19-E19,1))</f>
        <v>0</v>
      </c>
      <c r="G19" s="13">
        <f t="shared" si="2"/>
        <v>0</v>
      </c>
    </row>
    <row r="20" spans="1:7" s="3" customFormat="1" ht="15">
      <c r="A20" s="4" t="s">
        <v>15</v>
      </c>
      <c r="B20" s="5"/>
      <c r="C20" s="11"/>
      <c r="D20" s="12"/>
      <c r="E20" s="11"/>
      <c r="F20" s="14">
        <f>IF(C20=0,0,CEILING((600000/C20/3)-E20,1))</f>
        <v>0</v>
      </c>
      <c r="G20" s="13">
        <f t="shared" si="2"/>
        <v>0</v>
      </c>
    </row>
    <row r="21" spans="1:7" s="3" customFormat="1" ht="15">
      <c r="A21" s="4" t="s">
        <v>16</v>
      </c>
      <c r="B21" s="5"/>
      <c r="C21" s="11"/>
      <c r="D21" s="12"/>
      <c r="E21" s="11"/>
      <c r="F21" s="14">
        <f>IF(C21=0,0,CEILING((600000/C21/3)-E21,1))</f>
        <v>0</v>
      </c>
      <c r="G21" s="13">
        <f t="shared" si="2"/>
        <v>0</v>
      </c>
    </row>
    <row r="22" spans="1:7" s="3" customFormat="1" ht="15">
      <c r="A22" s="4" t="s">
        <v>17</v>
      </c>
      <c r="B22" s="5"/>
      <c r="C22" s="11"/>
      <c r="D22" s="12"/>
      <c r="E22" s="11"/>
      <c r="F22" s="14">
        <f>IF(C22=0,0,CEILING((600000/C22/3)-E22,1))</f>
        <v>0</v>
      </c>
      <c r="G22" s="13">
        <f t="shared" si="2"/>
        <v>0</v>
      </c>
    </row>
    <row r="23" spans="1:7" s="3" customFormat="1" ht="15">
      <c r="A23" s="4" t="s">
        <v>18</v>
      </c>
      <c r="B23" s="5"/>
      <c r="C23" s="11"/>
      <c r="D23" s="12"/>
      <c r="E23" s="11"/>
      <c r="F23" s="14">
        <f aca="true" t="shared" si="4" ref="F23:F31">IF(C23=0,0,CEILING(600000/C23-E23,1))</f>
        <v>0</v>
      </c>
      <c r="G23" s="13">
        <f t="shared" si="2"/>
        <v>0</v>
      </c>
    </row>
    <row r="24" spans="1:7" s="3" customFormat="1" ht="15">
      <c r="A24" s="4" t="s">
        <v>19</v>
      </c>
      <c r="B24" s="5"/>
      <c r="C24" s="11"/>
      <c r="D24" s="12"/>
      <c r="E24" s="11"/>
      <c r="F24" s="14">
        <f t="shared" si="4"/>
        <v>0</v>
      </c>
      <c r="G24" s="13">
        <f t="shared" si="2"/>
        <v>0</v>
      </c>
    </row>
    <row r="25" spans="1:7" s="3" customFormat="1" ht="15">
      <c r="A25" s="4" t="s">
        <v>20</v>
      </c>
      <c r="B25" s="5"/>
      <c r="C25" s="11"/>
      <c r="D25" s="12"/>
      <c r="E25" s="11"/>
      <c r="F25" s="14">
        <f t="shared" si="4"/>
        <v>0</v>
      </c>
      <c r="G25" s="13">
        <f t="shared" si="2"/>
        <v>0</v>
      </c>
    </row>
    <row r="26" spans="1:7" s="3" customFormat="1" ht="15">
      <c r="A26" s="4" t="s">
        <v>21</v>
      </c>
      <c r="B26" s="5"/>
      <c r="C26" s="11"/>
      <c r="D26" s="12"/>
      <c r="E26" s="11"/>
      <c r="F26" s="14">
        <f t="shared" si="4"/>
        <v>0</v>
      </c>
      <c r="G26" s="13">
        <f t="shared" si="2"/>
        <v>0</v>
      </c>
    </row>
    <row r="27" spans="1:7" s="3" customFormat="1" ht="15">
      <c r="A27" s="4" t="s">
        <v>22</v>
      </c>
      <c r="B27" s="5"/>
      <c r="C27" s="11"/>
      <c r="D27" s="12"/>
      <c r="E27" s="11"/>
      <c r="F27" s="14">
        <f t="shared" si="4"/>
        <v>0</v>
      </c>
      <c r="G27" s="13">
        <f t="shared" si="2"/>
        <v>0</v>
      </c>
    </row>
    <row r="28" spans="1:7" s="3" customFormat="1" ht="15">
      <c r="A28" s="4" t="s">
        <v>23</v>
      </c>
      <c r="B28" s="5"/>
      <c r="C28" s="11"/>
      <c r="D28" s="12"/>
      <c r="E28" s="11"/>
      <c r="F28" s="14">
        <f t="shared" si="4"/>
        <v>0</v>
      </c>
      <c r="G28" s="13">
        <f t="shared" si="2"/>
        <v>0</v>
      </c>
    </row>
    <row r="29" spans="1:7" s="3" customFormat="1" ht="15">
      <c r="A29" s="4" t="s">
        <v>24</v>
      </c>
      <c r="B29" s="5"/>
      <c r="C29" s="11"/>
      <c r="D29" s="12"/>
      <c r="E29" s="11"/>
      <c r="F29" s="14">
        <f t="shared" si="4"/>
        <v>0</v>
      </c>
      <c r="G29" s="13">
        <f t="shared" si="2"/>
        <v>0</v>
      </c>
    </row>
    <row r="30" spans="1:7" s="3" customFormat="1" ht="15">
      <c r="A30" s="4" t="s">
        <v>25</v>
      </c>
      <c r="B30" s="5"/>
      <c r="C30" s="11"/>
      <c r="D30" s="12"/>
      <c r="E30" s="11"/>
      <c r="F30" s="14">
        <f t="shared" si="4"/>
        <v>0</v>
      </c>
      <c r="G30" s="13">
        <f t="shared" si="2"/>
        <v>0</v>
      </c>
    </row>
    <row r="31" spans="1:7" s="3" customFormat="1" ht="15">
      <c r="A31" s="4" t="s">
        <v>26</v>
      </c>
      <c r="B31" s="5"/>
      <c r="C31" s="11"/>
      <c r="D31" s="12"/>
      <c r="E31" s="11"/>
      <c r="F31" s="14">
        <f t="shared" si="4"/>
        <v>0</v>
      </c>
      <c r="G31" s="13">
        <f t="shared" si="2"/>
        <v>0</v>
      </c>
    </row>
    <row r="32" spans="1:7" s="3" customFormat="1" ht="15">
      <c r="A32" s="6"/>
      <c r="B32" s="6"/>
      <c r="C32" s="6"/>
      <c r="D32" s="7"/>
      <c r="E32" s="7"/>
      <c r="F32" s="2"/>
      <c r="G32" s="1"/>
    </row>
    <row r="33" spans="1:10" s="3" customFormat="1" ht="15" customHeight="1">
      <c r="A33" s="49" t="s">
        <v>35</v>
      </c>
      <c r="B33" s="49"/>
      <c r="C33" s="49"/>
      <c r="D33" s="49"/>
      <c r="E33" s="49"/>
      <c r="F33" s="49"/>
      <c r="G33" s="15">
        <f>SUM(G11:G31)/600000</f>
        <v>0</v>
      </c>
      <c r="J33" s="16"/>
    </row>
    <row r="35" spans="1:7" ht="28.5" customHeight="1">
      <c r="A35" s="50" t="s">
        <v>47</v>
      </c>
      <c r="B35" s="50"/>
      <c r="C35" s="50"/>
      <c r="D35" s="50"/>
      <c r="E35" s="50"/>
      <c r="F35" s="50"/>
      <c r="G35" s="50"/>
    </row>
  </sheetData>
  <protectedRanges>
    <protectedRange sqref="B11:E31" name="Oblast2"/>
  </protectedRanges>
  <mergeCells count="10">
    <mergeCell ref="A8:G8"/>
    <mergeCell ref="A9:G9"/>
    <mergeCell ref="A33:F33"/>
    <mergeCell ref="A35:G35"/>
    <mergeCell ref="A2:G2"/>
    <mergeCell ref="A3:G3"/>
    <mergeCell ref="A4:G4"/>
    <mergeCell ref="A5:G5"/>
    <mergeCell ref="A6:G6"/>
    <mergeCell ref="A7:G7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5 F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 topLeftCell="A1">
      <selection activeCell="G1" sqref="G1"/>
    </sheetView>
  </sheetViews>
  <sheetFormatPr defaultColWidth="9.140625" defaultRowHeight="15"/>
  <cols>
    <col min="1" max="1" width="33.28125" style="0" customWidth="1"/>
    <col min="2" max="2" width="27.7109375" style="0" customWidth="1"/>
    <col min="3" max="3" width="17.421875" style="0" customWidth="1"/>
    <col min="4" max="4" width="14.421875" style="8" customWidth="1"/>
    <col min="5" max="5" width="8.7109375" style="8" customWidth="1"/>
    <col min="6" max="6" width="10.00390625" style="9" customWidth="1"/>
    <col min="7" max="7" width="18.00390625" style="1" customWidth="1"/>
  </cols>
  <sheetData>
    <row r="1" spans="4:7" ht="27.75" customHeight="1">
      <c r="D1"/>
      <c r="E1"/>
      <c r="G1" s="40" t="s">
        <v>27</v>
      </c>
    </row>
    <row r="2" spans="1:7" ht="18.75">
      <c r="A2" s="51" t="s">
        <v>39</v>
      </c>
      <c r="B2" s="52"/>
      <c r="C2" s="52"/>
      <c r="D2" s="52"/>
      <c r="E2" s="52"/>
      <c r="F2" s="52"/>
      <c r="G2" s="52"/>
    </row>
    <row r="3" spans="1:7" ht="15">
      <c r="A3" s="53" t="s">
        <v>36</v>
      </c>
      <c r="B3" s="54"/>
      <c r="C3" s="54"/>
      <c r="D3" s="54"/>
      <c r="E3" s="54"/>
      <c r="F3" s="54"/>
      <c r="G3" s="54"/>
    </row>
    <row r="4" spans="1:7" ht="30" customHeight="1">
      <c r="A4" s="46" t="s">
        <v>0</v>
      </c>
      <c r="B4" s="47"/>
      <c r="C4" s="47"/>
      <c r="D4" s="47"/>
      <c r="E4" s="47"/>
      <c r="F4" s="47"/>
      <c r="G4" s="48"/>
    </row>
    <row r="5" spans="1:7" ht="43.9" customHeight="1">
      <c r="A5" s="46" t="s">
        <v>30</v>
      </c>
      <c r="B5" s="47"/>
      <c r="C5" s="47"/>
      <c r="D5" s="47"/>
      <c r="E5" s="47"/>
      <c r="F5" s="47"/>
      <c r="G5" s="48"/>
    </row>
    <row r="6" spans="1:7" ht="35.45" customHeight="1">
      <c r="A6" s="46" t="s">
        <v>28</v>
      </c>
      <c r="B6" s="47"/>
      <c r="C6" s="47"/>
      <c r="D6" s="47"/>
      <c r="E6" s="47"/>
      <c r="F6" s="47"/>
      <c r="G6" s="48"/>
    </row>
    <row r="7" spans="1:7" ht="36" customHeight="1">
      <c r="A7" s="46" t="s">
        <v>1</v>
      </c>
      <c r="B7" s="47"/>
      <c r="C7" s="47"/>
      <c r="D7" s="47"/>
      <c r="E7" s="47"/>
      <c r="F7" s="47"/>
      <c r="G7" s="48"/>
    </row>
    <row r="8" spans="1:7" ht="57.6" customHeight="1">
      <c r="A8" s="46" t="s">
        <v>45</v>
      </c>
      <c r="B8" s="47"/>
      <c r="C8" s="47"/>
      <c r="D8" s="47"/>
      <c r="E8" s="47"/>
      <c r="F8" s="47"/>
      <c r="G8" s="48"/>
    </row>
    <row r="9" spans="1:7" ht="18" customHeight="1">
      <c r="A9" s="46" t="s">
        <v>32</v>
      </c>
      <c r="B9" s="47"/>
      <c r="C9" s="47"/>
      <c r="D9" s="47"/>
      <c r="E9" s="47"/>
      <c r="F9" s="47"/>
      <c r="G9" s="48"/>
    </row>
    <row r="10" spans="1:7" s="3" customFormat="1" ht="38.25" customHeight="1">
      <c r="A10" s="10" t="s">
        <v>2</v>
      </c>
      <c r="B10" s="10" t="s">
        <v>3</v>
      </c>
      <c r="C10" s="10" t="s">
        <v>4</v>
      </c>
      <c r="D10" s="10" t="s">
        <v>5</v>
      </c>
      <c r="E10" s="10" t="s">
        <v>31</v>
      </c>
      <c r="F10" s="10" t="s">
        <v>37</v>
      </c>
      <c r="G10" s="10" t="s">
        <v>29</v>
      </c>
    </row>
    <row r="11" spans="1:7" s="3" customFormat="1" ht="15">
      <c r="A11" s="4" t="s">
        <v>6</v>
      </c>
      <c r="B11" s="5"/>
      <c r="C11" s="11"/>
      <c r="D11" s="12"/>
      <c r="E11" s="11"/>
      <c r="F11" s="14">
        <f>IF(C11=0,0,CEILING(200000/C11-E11,1))</f>
        <v>0</v>
      </c>
      <c r="G11" s="13">
        <f>IF(C11=0,0,F11*D11)</f>
        <v>0</v>
      </c>
    </row>
    <row r="12" spans="1:7" s="3" customFormat="1" ht="15">
      <c r="A12" s="4" t="s">
        <v>7</v>
      </c>
      <c r="B12" s="5"/>
      <c r="C12" s="11"/>
      <c r="D12" s="12"/>
      <c r="E12" s="11"/>
      <c r="F12" s="14">
        <f>IF(C12=0,0,CEILING(200000/C12/3-E12,1))</f>
        <v>0</v>
      </c>
      <c r="G12" s="13">
        <f aca="true" t="shared" si="0" ref="G12:G31">IF(C12=0,0,F12*D12)</f>
        <v>0</v>
      </c>
    </row>
    <row r="13" spans="1:7" s="3" customFormat="1" ht="15">
      <c r="A13" s="4" t="s">
        <v>8</v>
      </c>
      <c r="B13" s="5"/>
      <c r="C13" s="11"/>
      <c r="D13" s="12"/>
      <c r="E13" s="11"/>
      <c r="F13" s="14">
        <f aca="true" t="shared" si="1" ref="F13:F14">IF(C13=0,0,CEILING(200000/C13/3-E13,1))</f>
        <v>0</v>
      </c>
      <c r="G13" s="13">
        <f t="shared" si="0"/>
        <v>0</v>
      </c>
    </row>
    <row r="14" spans="1:7" s="3" customFormat="1" ht="15">
      <c r="A14" s="4" t="s">
        <v>9</v>
      </c>
      <c r="B14" s="5"/>
      <c r="C14" s="11"/>
      <c r="D14" s="12"/>
      <c r="E14" s="11"/>
      <c r="F14" s="14">
        <f t="shared" si="1"/>
        <v>0</v>
      </c>
      <c r="G14" s="13">
        <f t="shared" si="0"/>
        <v>0</v>
      </c>
    </row>
    <row r="15" spans="1:7" s="3" customFormat="1" ht="15">
      <c r="A15" s="4" t="s">
        <v>10</v>
      </c>
      <c r="B15" s="5"/>
      <c r="C15" s="11"/>
      <c r="D15" s="12"/>
      <c r="E15" s="11"/>
      <c r="F15" s="14">
        <f>IF(C15=0,0,CEILING(200000/C15-E15,1))</f>
        <v>0</v>
      </c>
      <c r="G15" s="13">
        <f>IF(C15=0,0,F15*D15)</f>
        <v>0</v>
      </c>
    </row>
    <row r="16" spans="1:7" s="3" customFormat="1" ht="15">
      <c r="A16" s="4" t="s">
        <v>11</v>
      </c>
      <c r="B16" s="5"/>
      <c r="C16" s="11"/>
      <c r="D16" s="12"/>
      <c r="E16" s="11"/>
      <c r="F16" s="14">
        <f>IF(C16=0,0,CEILING(200000/C16/3-E16,1))</f>
        <v>0</v>
      </c>
      <c r="G16" s="13">
        <f t="shared" si="0"/>
        <v>0</v>
      </c>
    </row>
    <row r="17" spans="1:7" s="3" customFormat="1" ht="15">
      <c r="A17" s="4" t="s">
        <v>12</v>
      </c>
      <c r="B17" s="5"/>
      <c r="C17" s="11"/>
      <c r="D17" s="12"/>
      <c r="E17" s="11"/>
      <c r="F17" s="14">
        <f aca="true" t="shared" si="2" ref="F17:F18">IF(C17=0,0,CEILING(200000/C17/3-E17,1))</f>
        <v>0</v>
      </c>
      <c r="G17" s="13">
        <f t="shared" si="0"/>
        <v>0</v>
      </c>
    </row>
    <row r="18" spans="1:7" s="3" customFormat="1" ht="15">
      <c r="A18" s="4" t="s">
        <v>13</v>
      </c>
      <c r="B18" s="5"/>
      <c r="C18" s="11"/>
      <c r="D18" s="12"/>
      <c r="E18" s="11"/>
      <c r="F18" s="14">
        <f t="shared" si="2"/>
        <v>0</v>
      </c>
      <c r="G18" s="13">
        <f t="shared" si="0"/>
        <v>0</v>
      </c>
    </row>
    <row r="19" spans="1:7" s="3" customFormat="1" ht="15">
      <c r="A19" s="4" t="s">
        <v>14</v>
      </c>
      <c r="B19" s="5"/>
      <c r="C19" s="11"/>
      <c r="D19" s="12"/>
      <c r="E19" s="11"/>
      <c r="F19" s="14">
        <f>IF(C19=0,0,CEILING(200000/C19-E19,1))</f>
        <v>0</v>
      </c>
      <c r="G19" s="13">
        <f t="shared" si="0"/>
        <v>0</v>
      </c>
    </row>
    <row r="20" spans="1:7" s="3" customFormat="1" ht="15">
      <c r="A20" s="4" t="s">
        <v>15</v>
      </c>
      <c r="B20" s="5"/>
      <c r="C20" s="11"/>
      <c r="D20" s="12"/>
      <c r="E20" s="11"/>
      <c r="F20" s="14">
        <f>IF(C20=0,0,CEILING(200000/C20/3-E20,1))</f>
        <v>0</v>
      </c>
      <c r="G20" s="13">
        <f t="shared" si="0"/>
        <v>0</v>
      </c>
    </row>
    <row r="21" spans="1:7" s="3" customFormat="1" ht="15">
      <c r="A21" s="4" t="s">
        <v>16</v>
      </c>
      <c r="B21" s="5"/>
      <c r="C21" s="11"/>
      <c r="D21" s="12"/>
      <c r="E21" s="11"/>
      <c r="F21" s="14">
        <f aca="true" t="shared" si="3" ref="F21:F22">IF(C21=0,0,CEILING(200000/C21/3-E21,1))</f>
        <v>0</v>
      </c>
      <c r="G21" s="13">
        <f t="shared" si="0"/>
        <v>0</v>
      </c>
    </row>
    <row r="22" spans="1:7" s="3" customFormat="1" ht="15">
      <c r="A22" s="4" t="s">
        <v>17</v>
      </c>
      <c r="B22" s="5"/>
      <c r="C22" s="11"/>
      <c r="D22" s="12"/>
      <c r="E22" s="11"/>
      <c r="F22" s="14">
        <f t="shared" si="3"/>
        <v>0</v>
      </c>
      <c r="G22" s="13">
        <f t="shared" si="0"/>
        <v>0</v>
      </c>
    </row>
    <row r="23" spans="1:7" s="3" customFormat="1" ht="15">
      <c r="A23" s="4" t="s">
        <v>18</v>
      </c>
      <c r="B23" s="5"/>
      <c r="C23" s="11"/>
      <c r="D23" s="12"/>
      <c r="E23" s="11"/>
      <c r="F23" s="14">
        <f aca="true" t="shared" si="4" ref="F23:F31">IF(C23=0,0,CEILING(200000/C23-E23,1))</f>
        <v>0</v>
      </c>
      <c r="G23" s="13">
        <f t="shared" si="0"/>
        <v>0</v>
      </c>
    </row>
    <row r="24" spans="1:7" s="3" customFormat="1" ht="15">
      <c r="A24" s="4" t="s">
        <v>19</v>
      </c>
      <c r="B24" s="5"/>
      <c r="C24" s="11"/>
      <c r="D24" s="12"/>
      <c r="E24" s="11"/>
      <c r="F24" s="14">
        <f t="shared" si="4"/>
        <v>0</v>
      </c>
      <c r="G24" s="13">
        <f t="shared" si="0"/>
        <v>0</v>
      </c>
    </row>
    <row r="25" spans="1:7" s="3" customFormat="1" ht="15">
      <c r="A25" s="4" t="s">
        <v>20</v>
      </c>
      <c r="B25" s="5"/>
      <c r="C25" s="11"/>
      <c r="D25" s="12"/>
      <c r="E25" s="11"/>
      <c r="F25" s="14">
        <f t="shared" si="4"/>
        <v>0</v>
      </c>
      <c r="G25" s="13">
        <f t="shared" si="0"/>
        <v>0</v>
      </c>
    </row>
    <row r="26" spans="1:7" s="3" customFormat="1" ht="15">
      <c r="A26" s="4" t="s">
        <v>21</v>
      </c>
      <c r="B26" s="5"/>
      <c r="C26" s="11"/>
      <c r="D26" s="12"/>
      <c r="E26" s="11"/>
      <c r="F26" s="14">
        <f t="shared" si="4"/>
        <v>0</v>
      </c>
      <c r="G26" s="13">
        <f t="shared" si="0"/>
        <v>0</v>
      </c>
    </row>
    <row r="27" spans="1:7" s="3" customFormat="1" ht="15">
      <c r="A27" s="4" t="s">
        <v>22</v>
      </c>
      <c r="B27" s="5"/>
      <c r="C27" s="11"/>
      <c r="D27" s="12"/>
      <c r="E27" s="11"/>
      <c r="F27" s="14">
        <f t="shared" si="4"/>
        <v>0</v>
      </c>
      <c r="G27" s="13">
        <f t="shared" si="0"/>
        <v>0</v>
      </c>
    </row>
    <row r="28" spans="1:7" s="3" customFormat="1" ht="15">
      <c r="A28" s="4" t="s">
        <v>23</v>
      </c>
      <c r="B28" s="5"/>
      <c r="C28" s="11"/>
      <c r="D28" s="12"/>
      <c r="E28" s="11"/>
      <c r="F28" s="14">
        <f t="shared" si="4"/>
        <v>0</v>
      </c>
      <c r="G28" s="13">
        <f t="shared" si="0"/>
        <v>0</v>
      </c>
    </row>
    <row r="29" spans="1:7" s="3" customFormat="1" ht="15">
      <c r="A29" s="4" t="s">
        <v>24</v>
      </c>
      <c r="B29" s="5"/>
      <c r="C29" s="11"/>
      <c r="D29" s="12"/>
      <c r="E29" s="11"/>
      <c r="F29" s="14">
        <f t="shared" si="4"/>
        <v>0</v>
      </c>
      <c r="G29" s="13">
        <f t="shared" si="0"/>
        <v>0</v>
      </c>
    </row>
    <row r="30" spans="1:7" s="3" customFormat="1" ht="15">
      <c r="A30" s="4" t="s">
        <v>25</v>
      </c>
      <c r="B30" s="5"/>
      <c r="C30" s="11"/>
      <c r="D30" s="12"/>
      <c r="E30" s="11"/>
      <c r="F30" s="14">
        <f t="shared" si="4"/>
        <v>0</v>
      </c>
      <c r="G30" s="13">
        <f t="shared" si="0"/>
        <v>0</v>
      </c>
    </row>
    <row r="31" spans="1:7" s="3" customFormat="1" ht="15">
      <c r="A31" s="4" t="s">
        <v>26</v>
      </c>
      <c r="B31" s="5"/>
      <c r="C31" s="11"/>
      <c r="D31" s="12"/>
      <c r="E31" s="11"/>
      <c r="F31" s="14">
        <f t="shared" si="4"/>
        <v>0</v>
      </c>
      <c r="G31" s="13">
        <f t="shared" si="0"/>
        <v>0</v>
      </c>
    </row>
    <row r="32" spans="1:7" s="3" customFormat="1" ht="15">
      <c r="A32" s="6"/>
      <c r="B32" s="6"/>
      <c r="C32" s="6"/>
      <c r="D32" s="7"/>
      <c r="E32" s="7"/>
      <c r="F32" s="2"/>
      <c r="G32" s="1"/>
    </row>
    <row r="33" spans="1:10" s="3" customFormat="1" ht="15" customHeight="1">
      <c r="A33" s="49" t="s">
        <v>35</v>
      </c>
      <c r="B33" s="49"/>
      <c r="C33" s="49"/>
      <c r="D33" s="49"/>
      <c r="E33" s="49"/>
      <c r="F33" s="49"/>
      <c r="G33" s="15">
        <f>SUM(G11:G31)/200000</f>
        <v>0</v>
      </c>
      <c r="J33" s="16"/>
    </row>
    <row r="35" spans="1:7" ht="28.5" customHeight="1">
      <c r="A35" s="50" t="s">
        <v>47</v>
      </c>
      <c r="B35" s="50"/>
      <c r="C35" s="50"/>
      <c r="D35" s="50"/>
      <c r="E35" s="50"/>
      <c r="F35" s="50"/>
      <c r="G35" s="50"/>
    </row>
  </sheetData>
  <protectedRanges>
    <protectedRange sqref="B11:E31" name="Oblast2"/>
  </protectedRanges>
  <mergeCells count="10">
    <mergeCell ref="A35:G35"/>
    <mergeCell ref="A9:G9"/>
    <mergeCell ref="A6:G6"/>
    <mergeCell ref="A7:G7"/>
    <mergeCell ref="A8:G8"/>
    <mergeCell ref="A2:G2"/>
    <mergeCell ref="A4:G4"/>
    <mergeCell ref="A5:G5"/>
    <mergeCell ref="A3:G3"/>
    <mergeCell ref="A33:F3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9 F15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A414C892257040A4843A6F75B832EE" ma:contentTypeVersion="12" ma:contentTypeDescription="Vytvoří nový dokument" ma:contentTypeScope="" ma:versionID="e47beccacdd43dd5cf5f18907c5398dd">
  <xsd:schema xmlns:xsd="http://www.w3.org/2001/XMLSchema" xmlns:xs="http://www.w3.org/2001/XMLSchema" xmlns:p="http://schemas.microsoft.com/office/2006/metadata/properties" xmlns:ns3="d55aa327-3544-40b7-921f-38ef37031c66" xmlns:ns4="10f983ef-4c28-4d24-9562-c9ec316c971e" targetNamespace="http://schemas.microsoft.com/office/2006/metadata/properties" ma:root="true" ma:fieldsID="48e2abb149e99fe706dbfd20470faad0" ns3:_="" ns4:_="">
    <xsd:import namespace="d55aa327-3544-40b7-921f-38ef37031c66"/>
    <xsd:import namespace="10f983ef-4c28-4d24-9562-c9ec316c97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aa327-3544-40b7-921f-38ef37031c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983ef-4c28-4d24-9562-c9ec316c971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F9E33F-4D86-47C7-9320-C5FEFF55FE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34A00F-F04A-495E-A44E-35A20116DD8B}">
  <ds:schemaRefs>
    <ds:schemaRef ds:uri="d55aa327-3544-40b7-921f-38ef37031c66"/>
    <ds:schemaRef ds:uri="http://purl.org/dc/elements/1.1/"/>
    <ds:schemaRef ds:uri="http://purl.org/dc/terms/"/>
    <ds:schemaRef ds:uri="http://schemas.microsoft.com/office/infopath/2007/PartnerControls"/>
    <ds:schemaRef ds:uri="10f983ef-4c28-4d24-9562-c9ec316c971e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EAFF72-69CE-4719-BC7B-D9AFA2A78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aa327-3544-40b7-921f-38ef37031c66"/>
    <ds:schemaRef ds:uri="10f983ef-4c28-4d24-9562-c9ec316c9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Chroust</dc:creator>
  <cp:keywords/>
  <dc:description/>
  <cp:lastModifiedBy>Jarmila Bočánková</cp:lastModifiedBy>
  <dcterms:created xsi:type="dcterms:W3CDTF">2021-12-08T18:35:47Z</dcterms:created>
  <dcterms:modified xsi:type="dcterms:W3CDTF">2022-12-21T07:47:43Z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0x010100DCA414C892257040A4843A6F75B832EE</vt:lpwstr>
  </property>
</Properties>
</file>